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<sst xmlns="http://schemas.openxmlformats.org/spreadsheetml/2006/main" count="1040" uniqueCount="70">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</sst>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85" zoomScaleNormal="70" zoomScaleSheetLayoutView="85" zoomScalePageLayoutView="0" workbookViewId="0" topLeftCell="A1">
      <pane xSplit="3" ySplit="6" topLeftCell="AN6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94" sqref="J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15655.4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28513.699999999993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15570.400000000001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36702.60662000024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43282.3</v>
      </c>
      <c r="AP9" s="90">
        <f>AP10+AP15+AP24+AP33+AP47+AP52+AP54+AP61+AP62+AP71+AP72+AP76+AP88+AP81+AP83+AP82+AP69+AP89+AP91+AP90+AP70+AP40+AP92</f>
        <v>257685.10000000006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/>
      <c r="L10" s="140"/>
      <c r="M10" s="141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523.5</v>
      </c>
      <c r="AP10" s="140">
        <f>B10+C10-AO10</f>
        <v>24228.7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405.3</v>
      </c>
      <c r="AP11" s="140">
        <f>B11+C11-AO11</f>
        <v>21305.300000000007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39.7</v>
      </c>
      <c r="AP12" s="140">
        <f>B12+C12-AO12</f>
        <v>264.50000000000006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78.50000000000001</v>
      </c>
      <c r="AP14" s="140">
        <f>AP10-AP11-AP12-AP13</f>
        <v>2658.899999999994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1356.4</v>
      </c>
      <c r="AP15" s="140">
        <f aca="true" t="shared" si="3" ref="AP15:AP31">B15+C15-AO15</f>
        <v>105177.20000000004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2.5</v>
      </c>
      <c r="AP16" s="149">
        <f t="shared" si="3"/>
        <v>27130.300000000003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107.4</v>
      </c>
      <c r="AP17" s="140">
        <f t="shared" si="3"/>
        <v>72237.65999999999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380.9</v>
      </c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701</v>
      </c>
      <c r="AP19" s="140">
        <f t="shared" si="3"/>
        <v>5874.799999999998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395.90000000000003</v>
      </c>
      <c r="AP20" s="140">
        <f t="shared" si="3"/>
        <v>11266.2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60.2</v>
      </c>
      <c r="AP21" s="140">
        <f t="shared" si="3"/>
        <v>2250.8999999999996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</v>
      </c>
      <c r="K23" s="140">
        <f t="shared" si="4"/>
        <v>0</v>
      </c>
      <c r="L23" s="140">
        <f t="shared" si="4"/>
        <v>0</v>
      </c>
      <c r="M23" s="140">
        <f t="shared" si="4"/>
        <v>0</v>
      </c>
      <c r="N23" s="140">
        <f t="shared" si="4"/>
        <v>0</v>
      </c>
      <c r="O23" s="140">
        <f t="shared" si="4"/>
        <v>0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91.89999999999998</v>
      </c>
      <c r="AP23" s="140">
        <f t="shared" si="3"/>
        <v>13511.199999999999</v>
      </c>
      <c r="AR23" s="143"/>
    </row>
    <row r="24" spans="1:44" s="142" customFormat="1" ht="15" customHeight="1">
      <c r="A24" s="138" t="s">
        <v>7</v>
      </c>
      <c r="B24" s="139">
        <f>37075.1-612.8-791.7+350.9</f>
        <v>36021.5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876.9</v>
      </c>
      <c r="AP24" s="140">
        <f t="shared" si="3"/>
        <v>47282.299999999996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92.30000000000291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491.20000000000005</v>
      </c>
      <c r="AP25" s="149">
        <f t="shared" si="3"/>
        <v>16739.000000000004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35930.6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0</v>
      </c>
      <c r="L32" s="140">
        <f>L24-L26-L27-L28-L29-L30-L31</f>
        <v>0</v>
      </c>
      <c r="M32" s="140">
        <f t="shared" si="5"/>
        <v>0</v>
      </c>
      <c r="N32" s="140">
        <f t="shared" si="5"/>
        <v>0</v>
      </c>
      <c r="O32" s="140">
        <f t="shared" si="5"/>
        <v>0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876.9</v>
      </c>
      <c r="AP32" s="140">
        <f>AP24-AP30</f>
        <v>47056.99999999999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0</v>
      </c>
      <c r="AP33" s="140">
        <f aca="true" t="shared" si="6" ref="AP33:AP38">B33+C33-AO33</f>
        <v>683.0000000000007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0</v>
      </c>
      <c r="AP34" s="140">
        <f t="shared" si="6"/>
        <v>386.29999999999995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79.30000000000001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</v>
      </c>
      <c r="AP39" s="140">
        <f>AP33-AP34-AP36-AP38-AP35-AP37</f>
        <v>214.80000000000072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14.3</v>
      </c>
      <c r="AP40" s="140">
        <f aca="true" t="shared" si="8" ref="AP40:AP45">B40+C40-AO40</f>
        <v>1880.3000000000002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0</v>
      </c>
      <c r="AP41" s="140">
        <f t="shared" si="8"/>
        <v>1587.3999999999999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1.7</v>
      </c>
      <c r="AP44" s="140">
        <f t="shared" si="8"/>
        <v>162.50000000000006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0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12.600000000000001</v>
      </c>
      <c r="AP46" s="140">
        <f>AP40-AP41-AP42-AP43-AP44-AP45</f>
        <v>125.20000000000027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2127.5</v>
      </c>
      <c r="AP47" s="140">
        <f>B47+C47-AO47</f>
        <v>10400.7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0</v>
      </c>
      <c r="AP48" s="140">
        <f>B48+C48-AO48</f>
        <v>153.60000000000002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2034.7999999999997</v>
      </c>
      <c r="AP49" s="140">
        <f>B49+C49-AO49</f>
        <v>8470.000000000004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0</v>
      </c>
      <c r="O51" s="140">
        <f t="shared" si="10"/>
        <v>0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0</v>
      </c>
      <c r="T51" s="140">
        <f t="shared" si="10"/>
        <v>0</v>
      </c>
      <c r="U51" s="140">
        <f t="shared" si="10"/>
        <v>0</v>
      </c>
      <c r="V51" s="140">
        <f t="shared" si="10"/>
        <v>0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92.7000000000001</v>
      </c>
      <c r="AP51" s="140">
        <f>AP47-AP49-AP48</f>
        <v>1777.0999999999972</v>
      </c>
      <c r="AR51" s="143"/>
    </row>
    <row r="52" spans="1:44" s="142" customFormat="1" ht="15" customHeight="1">
      <c r="A52" s="138" t="s">
        <v>0</v>
      </c>
      <c r="B52" s="139">
        <f>9413.3+3259.9</f>
        <v>12673.199999999999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4546.8</v>
      </c>
      <c r="AP52" s="140">
        <f aca="true" t="shared" si="11" ref="AP52:AP59">B52+C52-AO52</f>
        <v>17987.399999999998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872.8</v>
      </c>
      <c r="AP53" s="140">
        <f t="shared" si="11"/>
        <v>2082.8999999999996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360.20000000000005</v>
      </c>
      <c r="AP54" s="140">
        <f t="shared" si="11"/>
        <v>3892.1000000000004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12.8</v>
      </c>
      <c r="AP55" s="140">
        <f t="shared" si="11"/>
        <v>1528.3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0</v>
      </c>
      <c r="AP57" s="140">
        <f t="shared" si="11"/>
        <v>218.99999999999994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0</v>
      </c>
      <c r="L60" s="140">
        <f t="shared" si="12"/>
        <v>0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0</v>
      </c>
      <c r="Q60" s="140">
        <f t="shared" si="12"/>
        <v>0</v>
      </c>
      <c r="R60" s="140">
        <f t="shared" si="12"/>
        <v>0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0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347.40000000000003</v>
      </c>
      <c r="AP60" s="140">
        <f>AP54-AP55-AP57-AP59-AP56-AP58</f>
        <v>2125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0</v>
      </c>
      <c r="AP61" s="140">
        <f aca="true" t="shared" si="14" ref="AP61:AP67">B61+C61-AO61</f>
        <v>298.69999999999993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13.5</v>
      </c>
      <c r="AP62" s="140">
        <f t="shared" si="14"/>
        <v>11347.2</v>
      </c>
      <c r="AR62" s="143"/>
    </row>
    <row r="63" spans="1:44" s="142" customFormat="1" ht="15.75">
      <c r="A63" s="144" t="s">
        <v>5</v>
      </c>
      <c r="B63" s="139">
        <v>1840.9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0</v>
      </c>
      <c r="AP63" s="140">
        <f t="shared" si="14"/>
        <v>3577.3999999999996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</f>
        <v>343.1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0</v>
      </c>
      <c r="AP65" s="140">
        <f t="shared" si="14"/>
        <v>1387.4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0</v>
      </c>
      <c r="AP66" s="140">
        <f t="shared" si="14"/>
        <v>170.39999999999998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1508.9000000000003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0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0</v>
      </c>
      <c r="Q68" s="140">
        <f>Q62-Q63-Q66-Q67-Q65-Q64</f>
        <v>0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0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13.5</v>
      </c>
      <c r="AP68" s="140">
        <f>AP62-AP63-AP66-AP67-AP65-AP64</f>
        <v>4964.100000000001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882.7</v>
      </c>
      <c r="AP69" s="158">
        <f aca="true" t="shared" si="16" ref="AP69:AP92">B69+C69-AO69</f>
        <v>513.3999999999999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685.9</v>
      </c>
      <c r="AP71" s="158">
        <f t="shared" si="16"/>
        <v>1737.1999999999994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</f>
        <v>2350.7999999999997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220.29999999999998</v>
      </c>
      <c r="AP72" s="158">
        <f t="shared" si="16"/>
        <v>5209.099999999999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52.1</v>
      </c>
      <c r="AP74" s="158">
        <f t="shared" si="16"/>
        <v>706.3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0</v>
      </c>
      <c r="AP75" s="158">
        <f t="shared" si="16"/>
        <v>478.9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19.9</v>
      </c>
      <c r="AP76" s="158">
        <f t="shared" si="16"/>
        <v>1040.1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14.5</v>
      </c>
      <c r="AP77" s="158">
        <f t="shared" si="16"/>
        <v>161.7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0</v>
      </c>
      <c r="AP81" s="158">
        <f t="shared" si="16"/>
        <v>21.5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3579.6000000000004</v>
      </c>
      <c r="AP89" s="140">
        <f t="shared" si="16"/>
        <v>8923.600000000006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0</v>
      </c>
      <c r="AP90" s="140">
        <f t="shared" si="16"/>
        <v>5660.4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</f>
        <v>39374.799999999996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28074.8</v>
      </c>
      <c r="AP92" s="140">
        <f t="shared" si="16"/>
        <v>11302.199999999993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0</v>
      </c>
      <c r="L94" s="168">
        <f t="shared" si="17"/>
        <v>0</v>
      </c>
      <c r="M94" s="168">
        <f t="shared" si="17"/>
        <v>0</v>
      </c>
      <c r="N94" s="168">
        <f t="shared" si="17"/>
        <v>0</v>
      </c>
      <c r="O94" s="168">
        <f t="shared" si="17"/>
        <v>0</v>
      </c>
      <c r="P94" s="168">
        <f>P10+P15+P24+P33+P47+P52+P54+P61+P62+P69+P71+P72+P76+P81+P82+P83+P88+P89+P90+P91+P40+P92+P70</f>
        <v>0</v>
      </c>
      <c r="Q94" s="168">
        <f>Q10+Q15+Q24+Q33+Q47+Q52+Q54+Q61+Q62+Q69+Q71+Q72+Q76+Q81+Q82+Q83+Q88+Q89+Q90+Q91+Q40+Q92+Q70</f>
        <v>0</v>
      </c>
      <c r="R94" s="168">
        <f t="shared" si="17"/>
        <v>0</v>
      </c>
      <c r="S94" s="168">
        <f t="shared" si="17"/>
        <v>0</v>
      </c>
      <c r="T94" s="168">
        <f t="shared" si="17"/>
        <v>0</v>
      </c>
      <c r="U94" s="168">
        <f t="shared" si="17"/>
        <v>0</v>
      </c>
      <c r="V94" s="168">
        <f t="shared" si="17"/>
        <v>0</v>
      </c>
      <c r="W94" s="168">
        <f>W10+W15+W24+W33+W47+W52+W54+W61+W62+W69+W71+W72+W76+W81+W82+W83+W88+W89+W90+W91+W40+W92+W70</f>
        <v>0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43282.3</v>
      </c>
      <c r="AP94" s="168">
        <f>AP10+AP15+AP24+AP33+AP47+AP52+AP54+AP61+AP62+AP69+AP71+AP72+AP76+AP81+AP82+AP83+AP88+AP89+AP90+AP91+AP70+AP40+AP92</f>
        <v>257685.10000000006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70892.09999999998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0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0</v>
      </c>
      <c r="P95" s="140">
        <f>P11+P17+P26+P34+P55+P63+P73+P41+P77+P48</f>
        <v>0</v>
      </c>
      <c r="Q95" s="140">
        <f>Q11+Q17+Q26+Q34+Q55+Q63+Q73+Q41+Q77+Q48</f>
        <v>0</v>
      </c>
      <c r="R95" s="140">
        <f t="shared" si="18"/>
        <v>0</v>
      </c>
      <c r="S95" s="140">
        <f t="shared" si="18"/>
        <v>0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0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540</v>
      </c>
      <c r="AP95" s="140">
        <f>B95+C95-AO95</f>
        <v>101018.15999999997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0</v>
      </c>
      <c r="L96" s="140">
        <f t="shared" si="19"/>
        <v>0</v>
      </c>
      <c r="M96" s="140">
        <f t="shared" si="19"/>
        <v>0</v>
      </c>
      <c r="N96" s="140">
        <f t="shared" si="19"/>
        <v>0</v>
      </c>
      <c r="O96" s="140">
        <f t="shared" si="19"/>
        <v>0</v>
      </c>
      <c r="P96" s="140">
        <f>P12+P20+P29+P36+P57+P66+P44+P80+P74+P53</f>
        <v>0</v>
      </c>
      <c r="Q96" s="140">
        <f>Q12+Q20+Q29+Q36+Q57+Q66+Q44+Q80+Q74+Q53</f>
        <v>0</v>
      </c>
      <c r="R96" s="140">
        <f t="shared" si="19"/>
        <v>0</v>
      </c>
      <c r="S96" s="140">
        <f t="shared" si="19"/>
        <v>0</v>
      </c>
      <c r="T96" s="140">
        <f t="shared" si="19"/>
        <v>0</v>
      </c>
      <c r="U96" s="140">
        <f t="shared" si="19"/>
        <v>0</v>
      </c>
      <c r="V96" s="140">
        <f t="shared" si="19"/>
        <v>0</v>
      </c>
      <c r="W96" s="140">
        <f>W12+W20+W29+W36+W57+W66+W44+W80+W74+W53</f>
        <v>0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1362.5</v>
      </c>
      <c r="AP96" s="140">
        <f>B96+C96-AO96</f>
        <v>14954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4626.1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380.9</v>
      </c>
      <c r="K98" s="140">
        <f t="shared" si="21"/>
        <v>0</v>
      </c>
      <c r="L98" s="140">
        <f t="shared" si="21"/>
        <v>0</v>
      </c>
      <c r="M98" s="140">
        <f t="shared" si="21"/>
        <v>0</v>
      </c>
      <c r="N98" s="140">
        <f t="shared" si="21"/>
        <v>0</v>
      </c>
      <c r="O98" s="140">
        <f t="shared" si="21"/>
        <v>0</v>
      </c>
      <c r="P98" s="140">
        <f>P19+P28+P65+P35+P43+P56+P79</f>
        <v>0</v>
      </c>
      <c r="Q98" s="140">
        <f>Q19+Q28+Q65+Q35+Q43+Q56+Q79</f>
        <v>0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0</v>
      </c>
      <c r="W98" s="140">
        <f>W19+W28+W65+W35+W43+W56+W79</f>
        <v>0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701</v>
      </c>
      <c r="AP98" s="140">
        <f>B98+C98-AO98</f>
        <v>7269.999999999998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0</v>
      </c>
      <c r="P99" s="140">
        <f>P21+P30+P49+P37+P58+P13+P75+P67</f>
        <v>0</v>
      </c>
      <c r="Q99" s="140">
        <f>Q21+Q30+Q49+Q37+Q58+Q13+Q75+Q67</f>
        <v>0</v>
      </c>
      <c r="R99" s="140">
        <f t="shared" si="22"/>
        <v>0</v>
      </c>
      <c r="S99" s="140">
        <f t="shared" si="22"/>
        <v>0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0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2094.9999999999995</v>
      </c>
      <c r="AP99" s="140">
        <f>B99+C99-AO99</f>
        <v>12686.600000000002</v>
      </c>
    </row>
    <row r="100" spans="1:42" ht="12.75">
      <c r="A100" s="137" t="s">
        <v>35</v>
      </c>
      <c r="B100" s="20">
        <f>B94-B95-B96-B97-B98-B99</f>
        <v>114571.39999999997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1343.8999999999996</v>
      </c>
      <c r="K100" s="92">
        <f t="shared" si="24"/>
        <v>0</v>
      </c>
      <c r="L100" s="92">
        <f t="shared" si="24"/>
        <v>0</v>
      </c>
      <c r="M100" s="92">
        <f t="shared" si="24"/>
        <v>0</v>
      </c>
      <c r="N100" s="92">
        <f t="shared" si="24"/>
        <v>0</v>
      </c>
      <c r="O100" s="92">
        <f t="shared" si="24"/>
        <v>0</v>
      </c>
      <c r="P100" s="92">
        <f>P94-P95-P96-P97-P98-P99</f>
        <v>0</v>
      </c>
      <c r="Q100" s="92">
        <f>Q94-Q95-Q96-Q97-Q98-Q99</f>
        <v>0</v>
      </c>
      <c r="R100" s="92">
        <f t="shared" si="24"/>
        <v>0</v>
      </c>
      <c r="S100" s="92">
        <f t="shared" si="24"/>
        <v>0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38583.8</v>
      </c>
      <c r="AP100" s="92">
        <f>AP94-AP95-AP96-AP97-AP98-AP99</f>
        <v>121713.74000000008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5" sqref="A25:IV2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13351.999999999993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52039.20662000024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17045.6</v>
      </c>
      <c r="AP25" s="149">
        <f t="shared" si="3"/>
        <v>92.30000000000291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2019-09-06T09:41:28Z</dcterms:modified>
  <cp:category/>
  <cp:version/>
  <cp:contentType/>
  <cp:contentStatus/>
</cp:coreProperties>
</file>